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umeht\Documents\Design\"/>
    </mc:Choice>
  </mc:AlternateContent>
  <bookViews>
    <workbookView xWindow="0" yWindow="0" windowWidth="14370" windowHeight="7530" activeTab="1"/>
  </bookViews>
  <sheets>
    <sheet name="Fuel Price Adjustment" sheetId="1" r:id="rId1"/>
    <sheet name="Asphalt Price Adjustmen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E7" i="2"/>
  <c r="E71" i="1"/>
  <c r="G67" i="1"/>
  <c r="G66" i="1"/>
  <c r="G64" i="1"/>
  <c r="G65" i="1"/>
  <c r="G63" i="1"/>
  <c r="G62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1" i="1"/>
  <c r="G33" i="1"/>
  <c r="G32" i="1"/>
  <c r="G30" i="1"/>
  <c r="G18" i="1"/>
  <c r="G19" i="1"/>
  <c r="G20" i="1"/>
  <c r="G21" i="1"/>
  <c r="G22" i="1"/>
  <c r="G23" i="1"/>
  <c r="G24" i="1"/>
  <c r="G25" i="1"/>
  <c r="G26" i="1"/>
  <c r="G27" i="1"/>
  <c r="G28" i="1"/>
  <c r="G29" i="1"/>
  <c r="E7" i="1"/>
  <c r="F39" i="2" l="1"/>
  <c r="G31" i="2" s="1"/>
  <c r="G37" i="2"/>
  <c r="G68" i="1"/>
  <c r="E69" i="1" s="1"/>
  <c r="G29" i="2" l="1"/>
  <c r="G24" i="2"/>
  <c r="G32" i="2"/>
  <c r="E73" i="1"/>
  <c r="G73" i="1" s="1"/>
  <c r="G21" i="2"/>
  <c r="G28" i="2"/>
  <c r="G36" i="2"/>
  <c r="G25" i="2"/>
  <c r="G33" i="2"/>
  <c r="G22" i="2"/>
  <c r="G30" i="2"/>
  <c r="G38" i="2"/>
  <c r="G27" i="2"/>
  <c r="G35" i="2"/>
  <c r="G26" i="2"/>
  <c r="G34" i="2"/>
  <c r="G23" i="2"/>
  <c r="G39" i="2" l="1"/>
  <c r="E40" i="2" s="1"/>
  <c r="E44" i="2" s="1"/>
  <c r="G44" i="2" s="1"/>
</calcChain>
</file>

<file path=xl/sharedStrings.xml><?xml version="1.0" encoding="utf-8"?>
<sst xmlns="http://schemas.openxmlformats.org/spreadsheetml/2006/main" count="212" uniqueCount="116">
  <si>
    <t>"PROJECT CODES"</t>
  </si>
  <si>
    <t>Fuel Price Adjustment - English</t>
  </si>
  <si>
    <t>Green spaces are for YOUR input</t>
  </si>
  <si>
    <t>Calculation Sheet for Engineer's Estimate</t>
  </si>
  <si>
    <t>Date</t>
  </si>
  <si>
    <t>PROJECT :</t>
  </si>
  <si>
    <t>FEDERAL PROJECT NO. :</t>
  </si>
  <si>
    <t>CODE</t>
  </si>
  <si>
    <t>DESCRIPTION</t>
  </si>
  <si>
    <t>New Construction</t>
  </si>
  <si>
    <t>Reconstructoin, Widening and Dualization</t>
  </si>
  <si>
    <t>Widening and Resurfacing</t>
  </si>
  <si>
    <t>Resurfacing</t>
  </si>
  <si>
    <t>Bridge Repair</t>
  </si>
  <si>
    <t>Intersection Improvements</t>
  </si>
  <si>
    <t>Safety and Traffic Control</t>
  </si>
  <si>
    <t>Miscellaneous</t>
  </si>
  <si>
    <t>Unique Project</t>
  </si>
  <si>
    <t>PROJECT CODE:</t>
  </si>
  <si>
    <t>FUEL PRICE ADJUSTMENT  -  Item # 160004M</t>
  </si>
  <si>
    <t>USAGE</t>
  </si>
  <si>
    <t>FACTOR</t>
  </si>
  <si>
    <t>THICKNESS</t>
  </si>
  <si>
    <t>ADD</t>
  </si>
  <si>
    <t>QTY.</t>
  </si>
  <si>
    <t>ELIGIBLE ITEMS</t>
  </si>
  <si>
    <t>EXCAVATION, UNCLASSIFIED</t>
  </si>
  <si>
    <t xml:space="preserve"> G / CY  x </t>
  </si>
  <si>
    <t>EXCAVATION, REGULATED MATERIAL</t>
  </si>
  <si>
    <t>EXCAVATION, ACID PRODUCING SOIL</t>
  </si>
  <si>
    <t>REMOVAL OF PAVEMENT</t>
  </si>
  <si>
    <t>G / SY  x</t>
  </si>
  <si>
    <t>HMA MILLING, 3" OR LESS</t>
  </si>
  <si>
    <t>HMA MILLING, MORE THAN 3" TO 6"</t>
  </si>
  <si>
    <t>CONCRETE MILLING,</t>
  </si>
  <si>
    <t>HMA PROFILE MILLING</t>
  </si>
  <si>
    <t>BREAKING PAVEMENT</t>
  </si>
  <si>
    <t>RUBBLIZATION</t>
  </si>
  <si>
    <t>SUBBASE</t>
  </si>
  <si>
    <t>I-___ SOIL AGGREGATE</t>
  </si>
  <si>
    <t>SOIL AGGREGATE BASE COURSE, ___ " THICK</t>
  </si>
  <si>
    <t>SOIL AGGREGATE BASE COURSE, VARIABLE THICKNESS</t>
  </si>
  <si>
    <t>DENSE-GRADED AGGREGATE BASE COURSE, ___ " THICK</t>
  </si>
  <si>
    <t>DENSE-GRADED AGGREGATE BASE COURSE, VARIABLE THICKNESS</t>
  </si>
  <si>
    <t>CONCRETE BASE COURSE, ___ " THICK</t>
  </si>
  <si>
    <t>CONCRETE BASE COURSE, REINFORCED ___ " THICK</t>
  </si>
  <si>
    <t>ASPHALT STABILIZED DRAINAGE COURSE</t>
  </si>
  <si>
    <t>G / TON x</t>
  </si>
  <si>
    <t>OPEN-GRADED ___ FRICTION COURSE</t>
  </si>
  <si>
    <t>MODIFIED OPEN-GRADED ___ FRICTION COURSE ___</t>
  </si>
  <si>
    <t>ULTRA-THIN FRICTION COURSE</t>
  </si>
  <si>
    <t>HOT MIX ASPHALT ___ ___ ___ SURFACE COURSE</t>
  </si>
  <si>
    <t>HOT MIX ASPHALT ___ ___ ___ INTERMEDIATE COURSE</t>
  </si>
  <si>
    <t>HOT MIX ASPHALT ___ ___ ___ BASE COURSE</t>
  </si>
  <si>
    <t>STONE MATRIX ASPHALT ___ SURFACE COURSE</t>
  </si>
  <si>
    <t>CONCRETE SURFACE COURSE, ___ " THICK</t>
  </si>
  <si>
    <t>DIAMOND GRINDING OF CONCRETE SURFACE COURSE</t>
  </si>
  <si>
    <t>DIAMOND GRINDING EXISTING CONCRETE PAVEMENT</t>
  </si>
  <si>
    <t>CONCRETE BRIDGE APPROACH</t>
  </si>
  <si>
    <t>CONCRETE CULVERT</t>
  </si>
  <si>
    <t>CONCRETE FOOTING</t>
  </si>
  <si>
    <t>CONCRETE WING WALL</t>
  </si>
  <si>
    <t>CONCRETE PIER COLUMN Protection, HPC</t>
  </si>
  <si>
    <t>CONCRETE PIER COLUMN AND CAP</t>
  </si>
  <si>
    <t>CONCRETE ABUTMENT WALL</t>
  </si>
  <si>
    <t>CONCRETE PIER SHAFT</t>
  </si>
  <si>
    <t>CONCRETE PEDESTRIAN BRIDGE</t>
  </si>
  <si>
    <t>CONCRETE Bridge DECK</t>
  </si>
  <si>
    <t>CONCRETE Bridge DECK, HPC</t>
  </si>
  <si>
    <t>CONCRETE BRIDGE SIDEWALK</t>
  </si>
  <si>
    <t>CONCRETE BRIDGE SIDEWALK HPC</t>
  </si>
  <si>
    <t>CONCRETE Bridge PARAPET</t>
  </si>
  <si>
    <t>CONCRETE Bridge PARAPET HPC</t>
  </si>
  <si>
    <t xml:space="preserve">CAST-IN-PLACE CONCRETE PILES, DRIVEN ___ " DIAMETER </t>
  </si>
  <si>
    <t>RETAINING WALL, LOCATION NO.___ ___</t>
  </si>
  <si>
    <t>G / SF  x</t>
  </si>
  <si>
    <t>NON-VEGETATIVE SURFACE, HOT MIX ASPHALT</t>
  </si>
  <si>
    <t>COLOR-COATED NON-VEGETATIVE SURFACE, HOT MIX ASPHALT</t>
  </si>
  <si>
    <t>*</t>
  </si>
  <si>
    <t>TOTAL</t>
  </si>
  <si>
    <t>NO. OF GALLONS FOR FUEL PRICE ADJUSTMENT</t>
  </si>
  <si>
    <t>CURRENT PRICE PER   "GALLON"   LATEST MONTH</t>
  </si>
  <si>
    <t>PERIOD OF CONSTRUCTION MONTHS:</t>
  </si>
  <si>
    <t xml:space="preserve">ROUND UP TO NEAREST   $100    </t>
  </si>
  <si>
    <t>* Add all NS items that are eligible for the fuel adjustment. Use the Usage Factor of a Compatible Item. The Designer must revise section 160.03.01 of the Specs.</t>
  </si>
  <si>
    <t>" PROJECT  CODES "</t>
  </si>
  <si>
    <t>Asphalt Price Adjustment - English</t>
  </si>
  <si>
    <t xml:space="preserve"> ASPHALT PRICE ADJUSTMENT  -  Item # 160007M</t>
  </si>
  <si>
    <r>
      <t>IF COMBINED WEIGHT OF BITUMINOUS MATERIALS IS OVER</t>
    </r>
    <r>
      <rPr>
        <sz val="10"/>
        <rFont val="Arial Rounded MT Bold"/>
        <family val="2"/>
      </rPr>
      <t xml:space="preserve"> 1,000</t>
    </r>
  </si>
  <si>
    <t>TONS THEN CALCULATE THE FOLLOWING ACCORDINGLY</t>
  </si>
  <si>
    <t>QTY in the</t>
  </si>
  <si>
    <t>UNIT</t>
  </si>
  <si>
    <t>Items's Unit</t>
  </si>
  <si>
    <t>QTY converted to Tons</t>
  </si>
  <si>
    <t>HMA PATCH</t>
  </si>
  <si>
    <t>T</t>
  </si>
  <si>
    <t>HOT MIX ASPHALT PAVEMENT REPAIR</t>
  </si>
  <si>
    <t>SY</t>
  </si>
  <si>
    <t xml:space="preserve">HOT MIX ASPHALT SURFACE COURSE </t>
  </si>
  <si>
    <t>HOT MIX ASPHALT INTERMEDIATE COURSE</t>
  </si>
  <si>
    <t>HOT MIX ASPHALT BASE COURSE</t>
  </si>
  <si>
    <t>OPEN-GRADED FRICTION COURSE</t>
  </si>
  <si>
    <t>MODIFIED OPEN-GRADED FRICTION COURSE</t>
  </si>
  <si>
    <t xml:space="preserve">ASPHALT-RUBBER OPEN GRADED FRICTION COURSE </t>
  </si>
  <si>
    <t xml:space="preserve">STONE MATRIX ASPHALT SURFACE COURSE </t>
  </si>
  <si>
    <t>HIGH PERFORMANCE THIN OVERLAY</t>
  </si>
  <si>
    <t>FULL DEPTH CONCRETE PAVEMENT REPAIR, HMA</t>
  </si>
  <si>
    <r>
      <t xml:space="preserve">HOT MIX ASPHALT SIDEWALK, </t>
    </r>
    <r>
      <rPr>
        <u/>
        <sz val="10"/>
        <color indexed="8"/>
        <rFont val="Arial Rounded MT Bold"/>
        <family val="2"/>
      </rPr>
      <t xml:space="preserve">     </t>
    </r>
    <r>
      <rPr>
        <sz val="10"/>
        <color indexed="8"/>
        <rFont val="Arial Rounded MT Bold"/>
        <family val="2"/>
      </rPr>
      <t xml:space="preserve"> THICK</t>
    </r>
  </si>
  <si>
    <r>
      <t xml:space="preserve">HOT MIX ASPHALT DRIVEWAY, </t>
    </r>
    <r>
      <rPr>
        <u/>
        <sz val="10"/>
        <color indexed="8"/>
        <rFont val="Arial Rounded MT Bold"/>
        <family val="2"/>
      </rPr>
      <t xml:space="preserve">     </t>
    </r>
    <r>
      <rPr>
        <sz val="10"/>
        <color indexed="8"/>
        <rFont val="Arial Rounded MT Bold"/>
        <family val="2"/>
      </rPr>
      <t xml:space="preserve"> THICK</t>
    </r>
  </si>
  <si>
    <r>
      <t xml:space="preserve">HOT MIX ASPHALT ISLAND, </t>
    </r>
    <r>
      <rPr>
        <u/>
        <sz val="10"/>
        <color indexed="8"/>
        <rFont val="Arial Rounded MT Bold"/>
        <family val="2"/>
      </rPr>
      <t xml:space="preserve">       </t>
    </r>
    <r>
      <rPr>
        <sz val="10"/>
        <color indexed="8"/>
        <rFont val="Arial Rounded MT Bold"/>
        <family val="2"/>
      </rPr>
      <t>THICK</t>
    </r>
  </si>
  <si>
    <t>NON-VEGETATIVE SURFACE, POROUS HOT MIX ASPHALT</t>
  </si>
  <si>
    <t>NUMBER OF TONS FOR ASPHALT PRICE ADJUSTMENT</t>
  </si>
  <si>
    <t>CURRENT PRICE PER   "TON"  FOR LATEST MONTH</t>
  </si>
  <si>
    <t xml:space="preserve">PERIOD OF CONSTRUCTION MONTHS: </t>
  </si>
  <si>
    <t>INFLATION RATE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</si>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</sst>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164" formatCode="0.00_)"/>
    <numFmt numFmtId="165" formatCode="#,##0.0_);\(#,##0.0\)"/>
    <numFmt numFmtId="166" formatCode="&quot;$&quot;#,##0.00"/>
    <numFmt numFmtId="167" formatCode="mm/dd/yy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2"/>
      <color indexed="8"/>
      <name val="Arial MT"/>
      <family val="2"/>
    </font>
    <font>
      <b/>
      <sz val="12"/>
      <color indexed="8"/>
      <name val="Arial MT"/>
      <family val="2"/>
    </font>
    <font>
      <sz val="10"/>
      <name val="Arial"/>
      <family val="2"/>
    </font>
    <font>
      <b/>
      <sz val="12"/>
      <color theme="1"/>
      <name val="Arial MT"/>
    </font>
    <font>
      <b/>
      <sz val="12"/>
      <color indexed="8"/>
      <name val="Arial"/>
      <family val="2"/>
    </font>
    <font>
      <b/>
      <u/>
      <sz val="12"/>
      <color indexed="8"/>
      <name val="Arial MT"/>
    </font>
    <font>
      <sz val="10"/>
      <color indexed="8"/>
      <name val="Arial Rounded MT Bold"/>
      <family val="2"/>
    </font>
    <font>
      <b/>
      <u/>
      <sz val="10"/>
      <color indexed="8"/>
      <name val="Arial MT"/>
    </font>
    <font>
      <sz val="10"/>
      <name val="Arial Rounded MT Bold"/>
      <family val="2"/>
    </font>
    <font>
      <b/>
      <sz val="10"/>
      <color indexed="8"/>
      <name val="Arial"/>
      <family val="2"/>
    </font>
    <font>
      <sz val="10"/>
      <color theme="1"/>
      <name val="Arial Rounded MT Bold"/>
      <family val="2"/>
    </font>
    <font>
      <sz val="10"/>
      <color rgb="FFFF0000"/>
      <name val="Arial Rounded MT Bold"/>
      <family val="2"/>
    </font>
    <font>
      <sz val="10"/>
      <color rgb="FFFF0000"/>
      <name val="Arial"/>
      <family val="2"/>
    </font>
    <font>
      <b/>
      <sz val="10"/>
      <color indexed="8"/>
      <name val="Arial Rounded MT Bold"/>
      <family val="2"/>
    </font>
    <font>
      <sz val="10"/>
      <color indexed="8"/>
      <name val="Arial"/>
      <family val="2"/>
    </font>
    <font>
      <b/>
      <u/>
      <sz val="10"/>
      <color indexed="8"/>
      <name val="Arial Rounded MT Bold"/>
      <family val="2"/>
    </font>
    <font>
      <sz val="12"/>
      <color rgb="FFFF0000"/>
      <name val="Arial Rounded MT Bold"/>
      <family val="2"/>
    </font>
    <font>
      <b/>
      <sz val="10"/>
      <name val="Arial"/>
      <family val="2"/>
    </font>
    <font>
      <b/>
      <u/>
      <sz val="12"/>
      <color indexed="8"/>
      <name val="Arial"/>
      <family val="2"/>
    </font>
    <font>
      <u/>
      <sz val="12"/>
      <name val="Arial MT"/>
    </font>
    <font>
      <b/>
      <sz val="12"/>
      <name val="Arial MT"/>
    </font>
    <font>
      <b/>
      <u/>
      <sz val="12"/>
      <name val="Arial MT"/>
    </font>
    <font>
      <b/>
      <sz val="10"/>
      <name val="Arial Rounded MT Bold"/>
      <family val="2"/>
    </font>
    <font>
      <u/>
      <sz val="10"/>
      <color indexed="8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D2FED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 applyProtection="1">
      <alignment horizontal="centerContinuous"/>
    </xf>
    <xf numFmtId="0" fontId="2" fillId="0" borderId="0" xfId="0" applyFont="1"/>
    <xf numFmtId="0" fontId="3" fillId="0" borderId="0" xfId="0" applyFont="1" applyBorder="1"/>
    <xf numFmtId="0" fontId="4" fillId="0" borderId="0" xfId="0" applyFont="1" applyBorder="1" applyAlignment="1" applyProtection="1">
      <alignment horizontal="centerContinuous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5" fillId="0" borderId="0" xfId="0" applyFont="1" applyProtection="1"/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6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4" fontId="8" fillId="0" borderId="0" xfId="0" applyNumberFormat="1" applyFont="1" applyAlignment="1">
      <alignment horizontal="center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39" fontId="14" fillId="3" borderId="12" xfId="0" applyNumberFormat="1" applyFont="1" applyFill="1" applyBorder="1" applyAlignment="1" applyProtection="1">
      <alignment horizontal="center" vertical="center"/>
      <protection locked="0"/>
    </xf>
    <xf numFmtId="39" fontId="9" fillId="0" borderId="0" xfId="0" applyNumberFormat="1" applyFont="1" applyAlignment="1" applyProtection="1">
      <alignment horizontal="center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Protection="1"/>
    <xf numFmtId="0" fontId="16" fillId="0" borderId="0" xfId="0" applyFont="1" applyFill="1" applyProtection="1">
      <protection locked="0"/>
    </xf>
    <xf numFmtId="165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39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39" fontId="14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8" fillId="0" borderId="0" xfId="0" applyFont="1" applyAlignment="1" applyProtection="1">
      <alignment horizontal="center" vertical="center"/>
    </xf>
    <xf numFmtId="0" fontId="11" fillId="0" borderId="0" xfId="0" applyFont="1" applyFill="1" applyProtection="1"/>
    <xf numFmtId="0" fontId="11" fillId="0" borderId="0" xfId="0" applyFont="1" applyProtection="1"/>
    <xf numFmtId="39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8" fillId="0" borderId="0" xfId="0" applyFont="1" applyProtection="1"/>
    <xf numFmtId="166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2" fontId="19" fillId="3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7" fontId="9" fillId="0" borderId="0" xfId="0" applyNumberFormat="1" applyFont="1" applyAlignment="1" applyProtection="1">
      <alignment horizontal="center" vertical="center"/>
    </xf>
    <xf numFmtId="7" fontId="9" fillId="5" borderId="14" xfId="0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5" fillId="0" borderId="0" xfId="0" applyFont="1" applyAlignment="1" applyProtection="1">
      <alignment horizontal="centerContinuous"/>
    </xf>
    <xf numFmtId="0" fontId="14" fillId="0" borderId="0" xfId="0" applyFont="1" applyProtection="1"/>
    <xf numFmtId="0" fontId="22" fillId="0" borderId="0" xfId="0" applyFont="1"/>
    <xf numFmtId="0" fontId="23" fillId="0" borderId="0" xfId="0" applyFont="1" applyAlignment="1" applyProtection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6" fillId="0" borderId="0" xfId="0" applyFont="1" applyProtection="1"/>
    <xf numFmtId="167" fontId="6" fillId="5" borderId="0" xfId="0" applyNumberFormat="1" applyFont="1" applyFill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vertical="center"/>
    </xf>
    <xf numFmtId="0" fontId="11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25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0" fontId="11" fillId="0" borderId="0" xfId="1" applyNumberFormat="1" applyFont="1" applyFill="1" applyBorder="1" applyAlignment="1" applyProtection="1">
      <alignment horizontal="center" vertical="center"/>
    </xf>
    <xf numFmtId="3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NumberFormat="1" applyFont="1" applyAlignment="1" applyProtection="1">
      <alignment horizontal="center" vertical="center"/>
    </xf>
    <xf numFmtId="39" fontId="9" fillId="0" borderId="0" xfId="0" applyNumberFormat="1" applyFont="1" applyAlignment="1" applyProtection="1">
      <alignment vertical="center"/>
    </xf>
    <xf numFmtId="0" fontId="18" fillId="0" borderId="0" xfId="0" applyNumberFormat="1" applyFont="1" applyAlignment="1" applyProtection="1">
      <alignment horizontal="center" vertical="center"/>
    </xf>
    <xf numFmtId="0" fontId="11" fillId="0" borderId="0" xfId="0" applyFont="1" applyFill="1" applyBorder="1" applyProtection="1"/>
    <xf numFmtId="10" fontId="13" fillId="0" borderId="0" xfId="1" applyNumberFormat="1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3" fillId="0" borderId="0" xfId="0" applyFont="1"/>
    <xf numFmtId="0" fontId="18" fillId="0" borderId="15" xfId="0" applyNumberFormat="1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vertical="center"/>
    </xf>
    <xf numFmtId="2" fontId="6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66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166" fontId="9" fillId="0" borderId="0" xfId="0" applyNumberFormat="1" applyFont="1" applyAlignment="1" applyProtection="1">
      <alignment horizontal="center" vertical="center"/>
    </xf>
    <xf numFmtId="10" fontId="6" fillId="0" borderId="0" xfId="0" applyNumberFormat="1" applyFont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2FED7"/>
      <color rgb="FFBFFD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2800351</xdr:colOff>
      <xdr:row>9</xdr:row>
      <xdr:rowOff>104773</xdr:rowOff>
    </xdr:from>
    <xdr:to>
      <xdr:col>1</xdr:col>
      <xdr:colOff>3057525</xdr:colOff>
      <xdr:row>9</xdr:row>
      <xdr:rowOff>104774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3409951" y="1866898"/>
          <a:ext cx="257174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4</xdr:col>
      <xdr:colOff>47625</xdr:colOff>
      <xdr:row>9</xdr:row>
      <xdr:rowOff>104775</xdr:rowOff>
    </xdr:from>
    <xdr:to>
      <xdr:col>4</xdr:col>
      <xdr:colOff>1085850</xdr:colOff>
      <xdr:row>9</xdr:row>
      <xdr:rowOff>104775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534150" y="186690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3248025</xdr:colOff>
      <xdr:row>70</xdr:row>
      <xdr:rowOff>76200</xdr:rowOff>
    </xdr:from>
    <xdr:to>
      <xdr:col>2</xdr:col>
      <xdr:colOff>0</xdr:colOff>
      <xdr:row>70</xdr:row>
      <xdr:rowOff>76200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857625" y="15011400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28575</xdr:colOff>
      <xdr:row>69</xdr:row>
      <xdr:rowOff>85725</xdr:rowOff>
    </xdr:from>
    <xdr:to>
      <xdr:col>3</xdr:col>
      <xdr:colOff>266700</xdr:colOff>
      <xdr:row>69</xdr:row>
      <xdr:rowOff>85725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6572250" y="1381125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3971925</xdr:colOff>
      <xdr:row>9</xdr:row>
      <xdr:rowOff>85725</xdr:rowOff>
    </xdr:from>
    <xdr:to>
      <xdr:col>2</xdr:col>
      <xdr:colOff>0</xdr:colOff>
      <xdr:row>9</xdr:row>
      <xdr:rowOff>85725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581525" y="187642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4</xdr:col>
      <xdr:colOff>66675</xdr:colOff>
      <xdr:row>9</xdr:row>
      <xdr:rowOff>85725</xdr:rowOff>
    </xdr:from>
    <xdr:to>
      <xdr:col>4</xdr:col>
      <xdr:colOff>933450</xdr:colOff>
      <xdr:row>9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724650" y="1847850"/>
          <a:ext cx="866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</xdr:col>
      <xdr:colOff>38100</xdr:colOff>
      <xdr:row>40</xdr:row>
      <xdr:rowOff>85725</xdr:rowOff>
    </xdr:from>
    <xdr:to>
      <xdr:col>3</xdr:col>
      <xdr:colOff>323850</xdr:colOff>
      <xdr:row>40</xdr:row>
      <xdr:rowOff>85725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5924550" y="804862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55" workbookViewId="0">
      <selection activeCell="E73" sqref="E73"/>
    </sheetView>
  </sheetViews>
  <sheetFormatPr defaultRowHeight="15"/>
  <cols>
    <col min="2" max="2" width="52.5703125" bestFit="1" customWidth="1"/>
    <col min="3" max="3" width="13.85546875" customWidth="1"/>
    <col min="5" max="5" width="17.42578125" customWidth="1"/>
    <col min="6" max="6" width="10.7109375" bestFit="1" customWidth="1"/>
    <col min="7" max="7" width="39" bestFit="1" customWidth="1"/>
  </cols>
  <sheetData>
    <row r="1" spans="2:7" ht="15.75">
      <c r="G1" s="19" t="s">
        <v>0</v>
      </c>
    </row>
    <row r="2" spans="2:7" ht="12.75" customHeight="1">
      <c r="B2" s="2" t="s">
        <v>1</v>
      </c>
    </row>
    <row r="3" spans="2:7" ht="15.75">
      <c r="C3" s="2" t="s">
        <v>2</v>
      </c>
      <c r="F3" s="9" t="s">
        <v>7</v>
      </c>
      <c r="G3" s="10" t="s">
        <v>8</v>
      </c>
    </row>
    <row r="4" spans="2:7" ht="15.75">
      <c r="B4" s="3" t="s">
        <v>3</v>
      </c>
      <c r="F4" s="11">
        <v>1</v>
      </c>
      <c r="G4" s="12" t="s">
        <v>9</v>
      </c>
    </row>
    <row r="5" spans="2:7" ht="15.75">
      <c r="E5" s="5" t="s">
        <v>4</v>
      </c>
      <c r="F5" s="13">
        <v>2</v>
      </c>
      <c r="G5" s="14" t="s">
        <v>10</v>
      </c>
    </row>
    <row r="6" spans="2:7" ht="15.75">
      <c r="B6" s="8" t="s">
        <v>5</v>
      </c>
      <c r="F6" s="13">
        <v>3</v>
      </c>
      <c r="G6" s="14" t="s">
        <v>11</v>
      </c>
    </row>
    <row r="7" spans="2:7" ht="15.75">
      <c r="B7" s="7"/>
      <c r="C7" s="6"/>
      <c r="E7" s="20">
        <f ca="1">TODAY()</f>
        <v>43539</v>
      </c>
      <c r="F7" s="13">
        <v>4</v>
      </c>
      <c r="G7" s="14" t="s">
        <v>12</v>
      </c>
    </row>
    <row r="8" spans="2:7" ht="15.75">
      <c r="B8" s="8" t="s">
        <v>6</v>
      </c>
      <c r="F8" s="13">
        <v>5</v>
      </c>
      <c r="G8" s="14" t="s">
        <v>13</v>
      </c>
    </row>
    <row r="9" spans="2:7" ht="15.75">
      <c r="B9" s="21"/>
      <c r="C9" s="22"/>
      <c r="F9" s="13">
        <v>6</v>
      </c>
      <c r="G9" s="14" t="s">
        <v>14</v>
      </c>
    </row>
    <row r="10" spans="2:7" ht="15.75">
      <c r="B10" s="24" t="s">
        <v>18</v>
      </c>
      <c r="D10" s="21"/>
      <c r="F10" s="15">
        <v>7</v>
      </c>
      <c r="G10" s="14" t="s">
        <v>15</v>
      </c>
    </row>
    <row r="11" spans="2:7" ht="15.75">
      <c r="F11" s="15">
        <v>8</v>
      </c>
      <c r="G11" s="16" t="s">
        <v>16</v>
      </c>
    </row>
    <row r="12" spans="2:7" ht="15.75">
      <c r="F12" s="17">
        <v>9</v>
      </c>
      <c r="G12" s="18" t="s">
        <v>17</v>
      </c>
    </row>
    <row r="14" spans="2:7" ht="15.75">
      <c r="B14" s="25" t="s">
        <v>19</v>
      </c>
    </row>
    <row r="15" spans="2:7" ht="15.75">
      <c r="D15" s="26" t="s">
        <v>20</v>
      </c>
      <c r="F15" s="24" t="s">
        <v>23</v>
      </c>
    </row>
    <row r="16" spans="2:7" ht="15.75">
      <c r="B16" s="25" t="s">
        <v>25</v>
      </c>
      <c r="C16" s="28" t="s">
        <v>22</v>
      </c>
      <c r="D16" s="27" t="s">
        <v>21</v>
      </c>
      <c r="F16" s="25" t="s">
        <v>24</v>
      </c>
      <c r="G16" s="4"/>
    </row>
    <row r="18" spans="2:7" ht="15.75">
      <c r="B18" s="29" t="s">
        <v>26</v>
      </c>
      <c r="C18" s="30"/>
      <c r="D18" s="31">
        <v>0.5</v>
      </c>
      <c r="E18" s="32" t="s">
        <v>27</v>
      </c>
      <c r="F18" s="33"/>
      <c r="G18" s="34">
        <f>(D18*F18)</f>
        <v>0</v>
      </c>
    </row>
    <row r="19" spans="2:7" ht="15.75">
      <c r="B19" s="29" t="s">
        <v>28</v>
      </c>
      <c r="C19" s="30"/>
      <c r="D19" s="31">
        <v>0.5</v>
      </c>
      <c r="E19" s="32" t="s">
        <v>27</v>
      </c>
      <c r="F19" s="33"/>
      <c r="G19" s="34">
        <f t="shared" ref="G19:G29" si="0">(D19*F19)</f>
        <v>0</v>
      </c>
    </row>
    <row r="20" spans="2:7" ht="15.75">
      <c r="B20" s="29" t="s">
        <v>29</v>
      </c>
      <c r="C20" s="30"/>
      <c r="D20" s="31">
        <v>0.5</v>
      </c>
      <c r="E20" s="32" t="s">
        <v>27</v>
      </c>
      <c r="F20" s="33"/>
      <c r="G20" s="34">
        <f t="shared" si="0"/>
        <v>0</v>
      </c>
    </row>
    <row r="21" spans="2:7" ht="15.75">
      <c r="B21" s="29" t="s">
        <v>30</v>
      </c>
      <c r="C21" s="30"/>
      <c r="D21" s="31">
        <v>0.25</v>
      </c>
      <c r="E21" s="32" t="s">
        <v>31</v>
      </c>
      <c r="F21" s="33"/>
      <c r="G21" s="34">
        <f t="shared" si="0"/>
        <v>0</v>
      </c>
    </row>
    <row r="22" spans="2:7" ht="15.75">
      <c r="B22" s="35" t="s">
        <v>32</v>
      </c>
      <c r="C22" s="30"/>
      <c r="D22" s="31">
        <v>0.25</v>
      </c>
      <c r="E22" s="32" t="s">
        <v>31</v>
      </c>
      <c r="F22" s="33" t="s">
        <v>115</v>
      </c>
      <c r="G22" s="34" t="e">
        <f t="shared" si="0"/>
        <v>#VALUE!</v>
      </c>
    </row>
    <row r="23" spans="2:7" ht="15.75">
      <c r="B23" s="35" t="s">
        <v>33</v>
      </c>
      <c r="C23" s="30"/>
      <c r="D23" s="31">
        <v>0.25</v>
      </c>
      <c r="E23" s="32" t="s">
        <v>31</v>
      </c>
      <c r="F23" s="33"/>
      <c r="G23" s="34">
        <f t="shared" si="0"/>
        <v>0</v>
      </c>
    </row>
    <row r="24" spans="2:7" ht="15.75">
      <c r="B24" s="35" t="s">
        <v>34</v>
      </c>
      <c r="C24" s="30"/>
      <c r="D24" s="31">
        <v>0.25</v>
      </c>
      <c r="E24" s="32" t="s">
        <v>31</v>
      </c>
      <c r="F24" s="33"/>
      <c r="G24" s="34">
        <f t="shared" si="0"/>
        <v>0</v>
      </c>
    </row>
    <row r="25" spans="2:7" ht="15.75">
      <c r="B25" s="35" t="s">
        <v>35</v>
      </c>
      <c r="C25" s="36"/>
      <c r="D25" s="31">
        <v>0.25</v>
      </c>
      <c r="E25" s="32" t="s">
        <v>31</v>
      </c>
      <c r="F25" s="33"/>
      <c r="G25" s="34">
        <f t="shared" si="0"/>
        <v>0</v>
      </c>
    </row>
    <row r="26" spans="2:7" ht="15.75">
      <c r="B26" s="35" t="s">
        <v>36</v>
      </c>
      <c r="C26" s="36"/>
      <c r="D26" s="31">
        <v>0.25</v>
      </c>
      <c r="E26" s="32" t="s">
        <v>31</v>
      </c>
      <c r="F26" s="33"/>
      <c r="G26" s="34">
        <f t="shared" si="0"/>
        <v>0</v>
      </c>
    </row>
    <row r="27" spans="2:7" ht="15.75">
      <c r="B27" s="35" t="s">
        <v>37</v>
      </c>
      <c r="C27" s="36"/>
      <c r="D27" s="31">
        <v>0.25</v>
      </c>
      <c r="E27" s="32" t="s">
        <v>31</v>
      </c>
      <c r="F27" s="33"/>
      <c r="G27" s="34">
        <f t="shared" si="0"/>
        <v>0</v>
      </c>
    </row>
    <row r="28" spans="2:7" ht="15.75">
      <c r="B28" s="35" t="s">
        <v>38</v>
      </c>
      <c r="C28" s="36"/>
      <c r="D28" s="31">
        <v>1</v>
      </c>
      <c r="E28" s="32" t="s">
        <v>27</v>
      </c>
      <c r="F28" s="33"/>
      <c r="G28" s="34">
        <f t="shared" si="0"/>
        <v>0</v>
      </c>
    </row>
    <row r="29" spans="2:7" ht="15.75">
      <c r="B29" s="35" t="s">
        <v>39</v>
      </c>
      <c r="C29" s="37"/>
      <c r="D29" s="31">
        <v>1</v>
      </c>
      <c r="E29" s="32" t="s">
        <v>27</v>
      </c>
      <c r="F29" s="33"/>
      <c r="G29" s="34">
        <f t="shared" si="0"/>
        <v>0</v>
      </c>
    </row>
    <row r="30" spans="2:7" ht="15.75">
      <c r="B30" s="35" t="s">
        <v>40</v>
      </c>
      <c r="C30" s="38"/>
      <c r="D30" s="31">
        <v>1</v>
      </c>
      <c r="E30" s="32" t="s">
        <v>27</v>
      </c>
      <c r="F30" s="33"/>
      <c r="G30" s="34">
        <f>(D30*C30/36*F30)</f>
        <v>0</v>
      </c>
    </row>
    <row r="31" spans="2:7" ht="25.5">
      <c r="B31" s="35" t="s">
        <v>41</v>
      </c>
      <c r="C31" s="37"/>
      <c r="D31" s="31">
        <v>1</v>
      </c>
      <c r="E31" s="32" t="s">
        <v>27</v>
      </c>
      <c r="F31" s="33"/>
      <c r="G31" s="34">
        <f>(D31*F31)</f>
        <v>0</v>
      </c>
    </row>
    <row r="32" spans="2:7" ht="25.5">
      <c r="B32" s="35" t="s">
        <v>42</v>
      </c>
      <c r="C32" s="38"/>
      <c r="D32" s="31">
        <v>1</v>
      </c>
      <c r="E32" s="32" t="s">
        <v>27</v>
      </c>
      <c r="F32" s="33"/>
      <c r="G32" s="34">
        <f>(D32*C32/36*F32)</f>
        <v>0</v>
      </c>
    </row>
    <row r="33" spans="2:7" ht="25.5">
      <c r="B33" s="35" t="s">
        <v>43</v>
      </c>
      <c r="C33" s="36"/>
      <c r="D33" s="31">
        <v>1</v>
      </c>
      <c r="E33" s="32" t="s">
        <v>27</v>
      </c>
      <c r="F33" s="33"/>
      <c r="G33" s="34">
        <f>(D33*F33)</f>
        <v>0</v>
      </c>
    </row>
    <row r="34" spans="2:7" ht="15.75">
      <c r="B34" s="35" t="s">
        <v>44</v>
      </c>
      <c r="C34" s="39"/>
      <c r="D34" s="31">
        <v>0.25</v>
      </c>
      <c r="E34" s="32" t="s">
        <v>31</v>
      </c>
      <c r="F34" s="33"/>
      <c r="G34" s="34">
        <f t="shared" ref="G34:G61" si="1">(D34*F34)</f>
        <v>0</v>
      </c>
    </row>
    <row r="35" spans="2:7" ht="15.75">
      <c r="B35" s="35" t="s">
        <v>45</v>
      </c>
      <c r="C35" s="39"/>
      <c r="D35" s="31">
        <v>0.25</v>
      </c>
      <c r="E35" s="32" t="s">
        <v>31</v>
      </c>
      <c r="F35" s="33"/>
      <c r="G35" s="34">
        <f t="shared" si="1"/>
        <v>0</v>
      </c>
    </row>
    <row r="36" spans="2:7" ht="15.75">
      <c r="B36" s="35" t="s">
        <v>46</v>
      </c>
      <c r="C36" s="39"/>
      <c r="D36" s="31">
        <v>2.5</v>
      </c>
      <c r="E36" s="32" t="s">
        <v>47</v>
      </c>
      <c r="F36" s="33"/>
      <c r="G36" s="34">
        <f t="shared" si="1"/>
        <v>0</v>
      </c>
    </row>
    <row r="37" spans="2:7" ht="15.75">
      <c r="B37" s="35" t="s">
        <v>48</v>
      </c>
      <c r="C37" s="39"/>
      <c r="D37" s="31">
        <v>2.5</v>
      </c>
      <c r="E37" s="32" t="s">
        <v>47</v>
      </c>
      <c r="F37" s="33"/>
      <c r="G37" s="34">
        <f t="shared" si="1"/>
        <v>0</v>
      </c>
    </row>
    <row r="38" spans="2:7" ht="15.75">
      <c r="B38" s="35" t="s">
        <v>49</v>
      </c>
      <c r="C38" s="36"/>
      <c r="D38" s="31">
        <v>2.5</v>
      </c>
      <c r="E38" s="32" t="s">
        <v>47</v>
      </c>
      <c r="F38" s="33"/>
      <c r="G38" s="34">
        <f t="shared" si="1"/>
        <v>0</v>
      </c>
    </row>
    <row r="39" spans="2:7" ht="15.75">
      <c r="B39" s="35" t="s">
        <v>50</v>
      </c>
      <c r="C39" s="37"/>
      <c r="D39" s="31">
        <v>2.5</v>
      </c>
      <c r="E39" s="32" t="s">
        <v>47</v>
      </c>
      <c r="F39" s="33" t="s">
        <v>115</v>
      </c>
      <c r="G39" s="34" t="e">
        <f t="shared" si="1"/>
        <v>#VALUE!</v>
      </c>
    </row>
    <row r="40" spans="2:7" ht="15.75">
      <c r="B40" s="35" t="s">
        <v>51</v>
      </c>
      <c r="C40" s="36"/>
      <c r="D40" s="31">
        <v>2.5</v>
      </c>
      <c r="E40" s="32" t="s">
        <v>47</v>
      </c>
      <c r="F40" s="33" t="s">
        <v>115</v>
      </c>
      <c r="G40" s="34" t="e">
        <f t="shared" si="1"/>
        <v>#VALUE!</v>
      </c>
    </row>
    <row r="41" spans="2:7" ht="25.5">
      <c r="B41" s="35" t="s">
        <v>52</v>
      </c>
      <c r="C41" s="37"/>
      <c r="D41" s="31">
        <v>2.5</v>
      </c>
      <c r="E41" s="32" t="s">
        <v>47</v>
      </c>
      <c r="F41" s="33"/>
      <c r="G41" s="34">
        <f t="shared" si="1"/>
        <v>0</v>
      </c>
    </row>
    <row r="42" spans="2:7" ht="15.75">
      <c r="B42" s="35" t="s">
        <v>53</v>
      </c>
      <c r="C42" s="37"/>
      <c r="D42" s="31">
        <v>2.5</v>
      </c>
      <c r="E42" s="32" t="s">
        <v>47</v>
      </c>
      <c r="F42" s="33"/>
      <c r="G42" s="34">
        <f t="shared" si="1"/>
        <v>0</v>
      </c>
    </row>
    <row r="43" spans="2:7" ht="15.75">
      <c r="B43" s="35" t="s">
        <v>54</v>
      </c>
      <c r="C43" s="37"/>
      <c r="D43" s="31">
        <v>2.5</v>
      </c>
      <c r="E43" s="32" t="s">
        <v>47</v>
      </c>
      <c r="F43" s="33"/>
      <c r="G43" s="34">
        <f t="shared" si="1"/>
        <v>0</v>
      </c>
    </row>
    <row r="44" spans="2:7" ht="15.75">
      <c r="B44" s="35" t="s">
        <v>55</v>
      </c>
      <c r="C44" s="37"/>
      <c r="D44" s="31">
        <v>0.25</v>
      </c>
      <c r="E44" s="32" t="s">
        <v>31</v>
      </c>
      <c r="F44" s="33"/>
      <c r="G44" s="34">
        <f t="shared" si="1"/>
        <v>0</v>
      </c>
    </row>
    <row r="45" spans="2:7" ht="25.5">
      <c r="B45" s="35" t="s">
        <v>56</v>
      </c>
      <c r="C45" s="37"/>
      <c r="D45" s="31">
        <v>0.25</v>
      </c>
      <c r="E45" s="32" t="s">
        <v>31</v>
      </c>
      <c r="F45" s="33"/>
      <c r="G45" s="34">
        <f t="shared" si="1"/>
        <v>0</v>
      </c>
    </row>
    <row r="46" spans="2:7" ht="25.5">
      <c r="B46" s="35" t="s">
        <v>57</v>
      </c>
      <c r="C46" s="37"/>
      <c r="D46" s="31">
        <v>0.25</v>
      </c>
      <c r="E46" s="32" t="s">
        <v>31</v>
      </c>
      <c r="F46" s="33"/>
      <c r="G46" s="34">
        <f t="shared" si="1"/>
        <v>0</v>
      </c>
    </row>
    <row r="47" spans="2:7" ht="15.75">
      <c r="B47" s="35" t="s">
        <v>58</v>
      </c>
      <c r="C47" s="36"/>
      <c r="D47" s="31">
        <v>0.5</v>
      </c>
      <c r="E47" s="32" t="s">
        <v>27</v>
      </c>
      <c r="F47" s="33"/>
      <c r="G47" s="34">
        <f t="shared" si="1"/>
        <v>0</v>
      </c>
    </row>
    <row r="48" spans="2:7" ht="15.75">
      <c r="B48" s="35" t="s">
        <v>59</v>
      </c>
      <c r="C48" s="36"/>
      <c r="D48" s="31">
        <v>1</v>
      </c>
      <c r="E48" s="32" t="s">
        <v>27</v>
      </c>
      <c r="F48" s="33"/>
      <c r="G48" s="34">
        <f t="shared" si="1"/>
        <v>0</v>
      </c>
    </row>
    <row r="49" spans="2:7" ht="15.75">
      <c r="B49" s="35" t="s">
        <v>60</v>
      </c>
      <c r="C49" s="36"/>
      <c r="D49" s="31">
        <v>1</v>
      </c>
      <c r="E49" s="32" t="s">
        <v>27</v>
      </c>
      <c r="F49" s="33"/>
      <c r="G49" s="34">
        <f t="shared" si="1"/>
        <v>0</v>
      </c>
    </row>
    <row r="50" spans="2:7" ht="15.75">
      <c r="B50" s="35" t="s">
        <v>61</v>
      </c>
      <c r="C50" s="36"/>
      <c r="D50" s="31">
        <v>1</v>
      </c>
      <c r="E50" s="32" t="s">
        <v>27</v>
      </c>
      <c r="F50" s="33"/>
      <c r="G50" s="34">
        <f t="shared" si="1"/>
        <v>0</v>
      </c>
    </row>
    <row r="51" spans="2:7" ht="15.75">
      <c r="B51" s="35" t="s">
        <v>62</v>
      </c>
      <c r="C51" s="37"/>
      <c r="D51" s="31">
        <v>1</v>
      </c>
      <c r="E51" s="32" t="s">
        <v>27</v>
      </c>
      <c r="F51" s="33"/>
      <c r="G51" s="34">
        <f t="shared" si="1"/>
        <v>0</v>
      </c>
    </row>
    <row r="52" spans="2:7" ht="15.75">
      <c r="B52" s="35" t="s">
        <v>63</v>
      </c>
      <c r="C52" s="37"/>
      <c r="D52" s="31">
        <v>1</v>
      </c>
      <c r="E52" s="32" t="s">
        <v>27</v>
      </c>
      <c r="F52" s="33"/>
      <c r="G52" s="34">
        <f t="shared" si="1"/>
        <v>0</v>
      </c>
    </row>
    <row r="53" spans="2:7" ht="15.75">
      <c r="B53" s="35" t="s">
        <v>64</v>
      </c>
      <c r="C53" s="36"/>
      <c r="D53" s="31">
        <v>1</v>
      </c>
      <c r="E53" s="32" t="s">
        <v>27</v>
      </c>
      <c r="F53" s="33"/>
      <c r="G53" s="34">
        <f t="shared" si="1"/>
        <v>0</v>
      </c>
    </row>
    <row r="54" spans="2:7" ht="15.75">
      <c r="B54" s="35" t="s">
        <v>65</v>
      </c>
      <c r="C54" s="36"/>
      <c r="D54" s="31">
        <v>1</v>
      </c>
      <c r="E54" s="32" t="s">
        <v>27</v>
      </c>
      <c r="F54" s="33"/>
      <c r="G54" s="34">
        <f t="shared" si="1"/>
        <v>0</v>
      </c>
    </row>
    <row r="55" spans="2:7" ht="15.75">
      <c r="B55" s="35" t="s">
        <v>66</v>
      </c>
      <c r="C55" s="36"/>
      <c r="D55" s="31">
        <v>1</v>
      </c>
      <c r="E55" s="32" t="s">
        <v>27</v>
      </c>
      <c r="F55" s="33"/>
      <c r="G55" s="34">
        <f t="shared" si="1"/>
        <v>0</v>
      </c>
    </row>
    <row r="56" spans="2:7" ht="15.75">
      <c r="B56" s="35" t="s">
        <v>67</v>
      </c>
      <c r="C56" s="37"/>
      <c r="D56" s="31">
        <v>1</v>
      </c>
      <c r="E56" s="32" t="s">
        <v>27</v>
      </c>
      <c r="F56" s="33"/>
      <c r="G56" s="34">
        <f t="shared" si="1"/>
        <v>0</v>
      </c>
    </row>
    <row r="57" spans="2:7" ht="15.75">
      <c r="B57" s="35" t="s">
        <v>68</v>
      </c>
      <c r="C57" s="37"/>
      <c r="D57" s="31">
        <v>1</v>
      </c>
      <c r="E57" s="32" t="s">
        <v>27</v>
      </c>
      <c r="F57" s="33"/>
      <c r="G57" s="34">
        <f t="shared" si="1"/>
        <v>0</v>
      </c>
    </row>
    <row r="58" spans="2:7" ht="15.75">
      <c r="B58" s="35" t="s">
        <v>69</v>
      </c>
      <c r="C58" s="36"/>
      <c r="D58" s="31">
        <v>1</v>
      </c>
      <c r="E58" s="32" t="s">
        <v>27</v>
      </c>
      <c r="F58" s="33"/>
      <c r="G58" s="34">
        <f t="shared" si="1"/>
        <v>0</v>
      </c>
    </row>
    <row r="59" spans="2:7" ht="15.75">
      <c r="B59" s="35" t="s">
        <v>70</v>
      </c>
      <c r="C59" s="36"/>
      <c r="D59" s="31">
        <v>1</v>
      </c>
      <c r="E59" s="32" t="s">
        <v>27</v>
      </c>
      <c r="F59" s="33"/>
      <c r="G59" s="34">
        <f t="shared" si="1"/>
        <v>0</v>
      </c>
    </row>
    <row r="60" spans="2:7" ht="15.75">
      <c r="B60" s="35" t="s">
        <v>71</v>
      </c>
      <c r="C60" s="36"/>
      <c r="D60" s="31">
        <v>1</v>
      </c>
      <c r="E60" s="32" t="s">
        <v>27</v>
      </c>
      <c r="F60" s="33"/>
      <c r="G60" s="34">
        <f t="shared" si="1"/>
        <v>0</v>
      </c>
    </row>
    <row r="61" spans="2:7" ht="15.75">
      <c r="B61" s="35" t="s">
        <v>72</v>
      </c>
      <c r="C61" s="36"/>
      <c r="D61" s="31">
        <v>1</v>
      </c>
      <c r="E61" s="32" t="s">
        <v>27</v>
      </c>
      <c r="F61" s="33"/>
      <c r="G61" s="34">
        <f t="shared" si="1"/>
        <v>0</v>
      </c>
    </row>
    <row r="62" spans="2:7" ht="25.5">
      <c r="B62" s="35" t="s">
        <v>73</v>
      </c>
      <c r="C62" s="40"/>
      <c r="D62" s="31">
        <v>1</v>
      </c>
      <c r="E62" s="32" t="s">
        <v>27</v>
      </c>
      <c r="F62" s="33"/>
      <c r="G62" s="34">
        <f>(PI()*((C62/2)^2)/1296*D62*F62/3)</f>
        <v>0</v>
      </c>
    </row>
    <row r="63" spans="2:7" ht="15.75">
      <c r="B63" s="35" t="s">
        <v>74</v>
      </c>
      <c r="C63" s="36"/>
      <c r="D63" s="31">
        <v>0.1</v>
      </c>
      <c r="E63" s="32" t="s">
        <v>75</v>
      </c>
      <c r="F63" s="33"/>
      <c r="G63" s="34">
        <f>(D63*F63)</f>
        <v>0</v>
      </c>
    </row>
    <row r="64" spans="2:7" ht="15.75">
      <c r="B64" s="35" t="s">
        <v>76</v>
      </c>
      <c r="C64" s="36"/>
      <c r="D64" s="31">
        <v>2.5</v>
      </c>
      <c r="E64" s="32" t="s">
        <v>47</v>
      </c>
      <c r="F64" s="33"/>
      <c r="G64" s="34">
        <f t="shared" ref="G64:G65" si="2">(D64*F64)</f>
        <v>0</v>
      </c>
    </row>
    <row r="65" spans="1:7" ht="25.5">
      <c r="B65" s="35" t="s">
        <v>77</v>
      </c>
      <c r="C65" s="36"/>
      <c r="D65" s="31">
        <v>2.5</v>
      </c>
      <c r="E65" s="32" t="s">
        <v>47</v>
      </c>
      <c r="F65" s="33"/>
      <c r="G65" s="34">
        <f t="shared" si="2"/>
        <v>0</v>
      </c>
    </row>
    <row r="66" spans="1:7" ht="15.75">
      <c r="B66" s="41" t="s">
        <v>78</v>
      </c>
      <c r="C66" s="42"/>
      <c r="D66" s="43"/>
      <c r="E66" s="44"/>
      <c r="F66" s="45"/>
      <c r="G66" s="34">
        <f>(D66*F66)</f>
        <v>0</v>
      </c>
    </row>
    <row r="67" spans="1:7" ht="15.75">
      <c r="B67" s="46" t="s">
        <v>78</v>
      </c>
      <c r="C67" s="42"/>
      <c r="D67" s="43"/>
      <c r="E67" s="44"/>
      <c r="F67" s="47"/>
      <c r="G67" s="34">
        <f>(D67*F67)</f>
        <v>0</v>
      </c>
    </row>
    <row r="68" spans="1:7" ht="15.75">
      <c r="B68" s="48"/>
      <c r="C68" s="48"/>
      <c r="D68" s="48"/>
      <c r="E68" s="48"/>
      <c r="F68" s="49" t="s">
        <v>79</v>
      </c>
      <c r="G68" s="34" t="e">
        <f>SUM(G18:G67)</f>
        <v>#VALUE!</v>
      </c>
    </row>
    <row r="69" spans="1:7" ht="15.75">
      <c r="B69" s="50" t="s">
        <v>80</v>
      </c>
      <c r="C69" s="51"/>
      <c r="D69" s="51"/>
      <c r="E69" s="52" t="e">
        <f>G68</f>
        <v>#VALUE!</v>
      </c>
      <c r="F69" s="53"/>
      <c r="G69" s="54"/>
    </row>
    <row r="70" spans="1:7" ht="15.75">
      <c r="B70" s="55" t="s">
        <v>81</v>
      </c>
      <c r="C70" s="55"/>
      <c r="D70" s="51"/>
      <c r="E70" s="56" t="s">
        <v>115</v>
      </c>
      <c r="F70" s="57"/>
      <c r="G70" s="54"/>
    </row>
    <row r="71" spans="1:7" ht="15.75">
      <c r="B71" s="51" t="s">
        <v>82</v>
      </c>
      <c r="C71" s="51"/>
      <c r="D71" s="58" t="s">
        <v>115</v>
      </c>
      <c r="E71" s="59" t="e">
        <f>(D71/12)</f>
        <v>#VALUE!</v>
      </c>
      <c r="F71" s="57"/>
      <c r="G71" s="54"/>
    </row>
    <row r="72" spans="1:7" ht="15.75">
      <c r="B72" s="51" t="s">
        <v>114</v>
      </c>
      <c r="C72" s="51"/>
      <c r="D72" s="51"/>
      <c r="E72" s="105">
        <v>0.05</v>
      </c>
      <c r="F72" s="57"/>
      <c r="G72" s="54"/>
    </row>
    <row r="73" spans="1:7" ht="16.5" thickBot="1">
      <c r="B73" s="60" t="s">
        <v>83</v>
      </c>
      <c r="C73" s="60"/>
      <c r="D73" s="51"/>
      <c r="E73" s="61" t="e">
        <f>E69*E70*E71*E72</f>
        <v>#VALUE!</v>
      </c>
      <c r="F73" s="53"/>
      <c r="G73" s="62" t="e">
        <f>ROUNDUP(E73,-2)</f>
        <v>#VALUE!</v>
      </c>
    </row>
    <row r="74" spans="1:7" ht="15.75" thickTop="1"/>
    <row r="77" spans="1:7" ht="15.75">
      <c r="A77" s="63" t="s">
        <v>84</v>
      </c>
    </row>
  </sheetData>
  <sheetProtection algorithmName="SHA-512" hashValue="hg8Q5VVjigcaUylFhawt+guOpOvcO5es3M2KAOeFwhKKZqLuMpMONrAYDBSgg+0TrI7lzt7N4Xoc6t8FZEitAQ==" saltValue="n23WnQl8cINDCPeiKD5mD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topLeftCell="A16" zoomScaleNormal="100" workbookViewId="0">
      <selection activeCell="F45" sqref="F45"/>
    </sheetView>
  </sheetViews>
  <sheetFormatPr defaultRowHeight="15"/>
  <cols>
    <col min="2" max="2" width="63.85546875" bestFit="1" customWidth="1"/>
    <col min="4" max="4" width="10.85546875" bestFit="1" customWidth="1"/>
    <col min="5" max="5" width="13.28515625" customWidth="1"/>
    <col min="6" max="6" width="26.85546875" bestFit="1" customWidth="1"/>
    <col min="7" max="7" width="39" bestFit="1" customWidth="1"/>
  </cols>
  <sheetData>
    <row r="1" spans="2:7" ht="15.75">
      <c r="F1" s="64" t="s">
        <v>85</v>
      </c>
      <c r="G1" s="1"/>
    </row>
    <row r="2" spans="2:7">
      <c r="B2" s="65" t="s">
        <v>86</v>
      </c>
    </row>
    <row r="3" spans="2:7" ht="15.75">
      <c r="C3" s="66" t="s">
        <v>2</v>
      </c>
      <c r="F3" s="9" t="s">
        <v>7</v>
      </c>
      <c r="G3" s="10" t="s">
        <v>8</v>
      </c>
    </row>
    <row r="4" spans="2:7" ht="15.75">
      <c r="B4" s="67" t="s">
        <v>3</v>
      </c>
      <c r="C4" s="65"/>
      <c r="F4" s="11">
        <v>1</v>
      </c>
      <c r="G4" s="12" t="s">
        <v>9</v>
      </c>
    </row>
    <row r="5" spans="2:7" ht="15.75">
      <c r="C5" s="67"/>
      <c r="D5" s="68"/>
      <c r="E5" s="67" t="s">
        <v>4</v>
      </c>
      <c r="F5" s="13">
        <v>2</v>
      </c>
      <c r="G5" s="14" t="s">
        <v>10</v>
      </c>
    </row>
    <row r="6" spans="2:7" ht="15.75">
      <c r="B6" s="8" t="s">
        <v>5</v>
      </c>
      <c r="C6" s="8"/>
      <c r="D6" s="68"/>
      <c r="E6" s="69"/>
      <c r="F6" s="13">
        <v>3</v>
      </c>
      <c r="G6" s="14" t="s">
        <v>11</v>
      </c>
    </row>
    <row r="7" spans="2:7" ht="15.75">
      <c r="B7" s="21"/>
      <c r="C7" s="22"/>
      <c r="D7" s="70"/>
      <c r="E7" s="71">
        <f ca="1">TODAY()</f>
        <v>43539</v>
      </c>
      <c r="F7" s="13">
        <v>4</v>
      </c>
      <c r="G7" s="14" t="s">
        <v>12</v>
      </c>
    </row>
    <row r="8" spans="2:7" ht="15.75">
      <c r="B8" s="8" t="s">
        <v>6</v>
      </c>
      <c r="C8" s="8"/>
      <c r="D8" s="70"/>
      <c r="E8" s="71"/>
      <c r="F8" s="13">
        <v>5</v>
      </c>
      <c r="G8" s="14" t="s">
        <v>13</v>
      </c>
    </row>
    <row r="9" spans="2:7" ht="15.75">
      <c r="B9" s="21"/>
      <c r="C9" s="22"/>
      <c r="D9" s="70"/>
      <c r="E9" s="71"/>
      <c r="F9" s="13">
        <v>6</v>
      </c>
      <c r="G9" s="14" t="s">
        <v>14</v>
      </c>
    </row>
    <row r="10" spans="2:7" ht="15.75">
      <c r="B10" s="24" t="s">
        <v>18</v>
      </c>
      <c r="C10" s="23"/>
      <c r="D10" s="21"/>
      <c r="E10" s="72"/>
      <c r="F10" s="15">
        <v>7</v>
      </c>
      <c r="G10" s="14" t="s">
        <v>15</v>
      </c>
    </row>
    <row r="11" spans="2:7" ht="15.75">
      <c r="B11" s="23"/>
      <c r="C11" s="23"/>
      <c r="D11" s="73"/>
      <c r="E11" s="72"/>
      <c r="F11" s="15">
        <v>8</v>
      </c>
      <c r="G11" s="16" t="s">
        <v>16</v>
      </c>
    </row>
    <row r="12" spans="2:7" ht="15.75">
      <c r="B12" s="23"/>
      <c r="C12" s="23"/>
      <c r="D12" s="73"/>
      <c r="E12" s="72"/>
      <c r="F12" s="17">
        <v>9</v>
      </c>
      <c r="G12" s="18" t="s">
        <v>17</v>
      </c>
    </row>
    <row r="13" spans="2:7" ht="15.75">
      <c r="B13" s="23"/>
      <c r="C13" s="23"/>
      <c r="D13" s="73"/>
      <c r="E13" s="72"/>
      <c r="F13" s="74"/>
      <c r="G13" s="75"/>
    </row>
    <row r="14" spans="2:7" ht="15.75">
      <c r="B14" s="67" t="s">
        <v>87</v>
      </c>
      <c r="F14" s="72"/>
      <c r="G14" s="72"/>
    </row>
    <row r="15" spans="2:7">
      <c r="B15" s="51"/>
    </row>
    <row r="16" spans="2:7">
      <c r="B16" s="50" t="s">
        <v>88</v>
      </c>
    </row>
    <row r="17" spans="2:7" ht="15.75">
      <c r="B17" s="51" t="s">
        <v>89</v>
      </c>
      <c r="C17" s="51"/>
      <c r="G17" s="76"/>
    </row>
    <row r="19" spans="2:7" ht="15.75">
      <c r="B19" s="77"/>
      <c r="C19" s="77"/>
      <c r="D19" s="78" t="s">
        <v>20</v>
      </c>
      <c r="E19" s="79" t="s">
        <v>90</v>
      </c>
      <c r="F19" s="80"/>
      <c r="G19" s="76"/>
    </row>
    <row r="20" spans="2:7" ht="15.75">
      <c r="B20" s="81" t="s">
        <v>25</v>
      </c>
      <c r="C20" s="82" t="s">
        <v>91</v>
      </c>
      <c r="D20" s="82" t="s">
        <v>21</v>
      </c>
      <c r="E20" s="83" t="s">
        <v>92</v>
      </c>
      <c r="F20" s="25" t="s">
        <v>93</v>
      </c>
      <c r="G20" s="76"/>
    </row>
    <row r="21" spans="2:7" ht="15.75">
      <c r="B21" s="84" t="s">
        <v>94</v>
      </c>
      <c r="C21" s="85" t="s">
        <v>95</v>
      </c>
      <c r="D21" s="86">
        <v>0.05</v>
      </c>
      <c r="E21" s="87" t="s">
        <v>115</v>
      </c>
      <c r="F21" s="88" t="str">
        <f>E21</f>
        <v xml:space="preserve"> </v>
      </c>
      <c r="G21" s="89" t="e">
        <f>IF(F$39&gt;=1000,D21*F21,"")</f>
        <v>#VALUE!</v>
      </c>
    </row>
    <row r="22" spans="2:7" ht="15.75">
      <c r="B22" s="84" t="s">
        <v>96</v>
      </c>
      <c r="C22" s="85" t="s">
        <v>97</v>
      </c>
      <c r="D22" s="86">
        <v>1.4999999999999999E-2</v>
      </c>
      <c r="E22" s="87" t="s">
        <v>115</v>
      </c>
      <c r="F22" s="90" t="e">
        <f>12*E22*0.06</f>
        <v>#VALUE!</v>
      </c>
      <c r="G22" s="89" t="e">
        <f t="shared" ref="G22:G38" si="0">IF(F$39&gt;=1000,D22*F22,"")</f>
        <v>#VALUE!</v>
      </c>
    </row>
    <row r="23" spans="2:7" ht="15.75">
      <c r="B23" s="84" t="s">
        <v>98</v>
      </c>
      <c r="C23" s="85" t="s">
        <v>95</v>
      </c>
      <c r="D23" s="86">
        <v>0.05</v>
      </c>
      <c r="E23" s="87" t="s">
        <v>115</v>
      </c>
      <c r="F23" s="90" t="str">
        <f>E23</f>
        <v xml:space="preserve"> </v>
      </c>
      <c r="G23" s="89" t="e">
        <f t="shared" si="0"/>
        <v>#VALUE!</v>
      </c>
    </row>
    <row r="24" spans="2:7" ht="15.75">
      <c r="B24" s="91" t="s">
        <v>99</v>
      </c>
      <c r="C24" s="85" t="s">
        <v>95</v>
      </c>
      <c r="D24" s="86">
        <v>0.05</v>
      </c>
      <c r="E24" s="87"/>
      <c r="F24" s="90">
        <f t="shared" ref="F24:F31" si="1">E24</f>
        <v>0</v>
      </c>
      <c r="G24" s="89" t="e">
        <f t="shared" si="0"/>
        <v>#VALUE!</v>
      </c>
    </row>
    <row r="25" spans="2:7" ht="15.75">
      <c r="B25" s="91" t="s">
        <v>100</v>
      </c>
      <c r="C25" s="85" t="s">
        <v>95</v>
      </c>
      <c r="D25" s="86">
        <v>4.4999999999999998E-2</v>
      </c>
      <c r="E25" s="87"/>
      <c r="F25" s="90">
        <f t="shared" si="1"/>
        <v>0</v>
      </c>
      <c r="G25" s="89" t="e">
        <f t="shared" si="0"/>
        <v>#VALUE!</v>
      </c>
    </row>
    <row r="26" spans="2:7" ht="15.75">
      <c r="B26" s="84" t="s">
        <v>101</v>
      </c>
      <c r="C26" s="85" t="s">
        <v>95</v>
      </c>
      <c r="D26" s="92">
        <v>0.05</v>
      </c>
      <c r="E26" s="87"/>
      <c r="F26" s="90">
        <f t="shared" si="1"/>
        <v>0</v>
      </c>
      <c r="G26" s="89" t="e">
        <f t="shared" si="0"/>
        <v>#VALUE!</v>
      </c>
    </row>
    <row r="27" spans="2:7" ht="15.75">
      <c r="B27" s="84" t="s">
        <v>102</v>
      </c>
      <c r="C27" s="85" t="s">
        <v>95</v>
      </c>
      <c r="D27" s="92">
        <v>0.06</v>
      </c>
      <c r="E27" s="87"/>
      <c r="F27" s="90">
        <f t="shared" si="1"/>
        <v>0</v>
      </c>
      <c r="G27" s="89" t="e">
        <f t="shared" si="0"/>
        <v>#VALUE!</v>
      </c>
    </row>
    <row r="28" spans="2:7" ht="15.75">
      <c r="B28" s="84" t="s">
        <v>103</v>
      </c>
      <c r="C28" s="85" t="s">
        <v>95</v>
      </c>
      <c r="D28" s="92">
        <v>0.08</v>
      </c>
      <c r="E28" s="87"/>
      <c r="F28" s="90">
        <f t="shared" si="1"/>
        <v>0</v>
      </c>
      <c r="G28" s="89" t="e">
        <f t="shared" si="0"/>
        <v>#VALUE!</v>
      </c>
    </row>
    <row r="29" spans="2:7" ht="15.75">
      <c r="B29" s="84" t="s">
        <v>50</v>
      </c>
      <c r="C29" s="85" t="s">
        <v>95</v>
      </c>
      <c r="D29" s="92">
        <v>0.06</v>
      </c>
      <c r="E29" s="87" t="s">
        <v>115</v>
      </c>
      <c r="F29" s="90" t="str">
        <f t="shared" si="1"/>
        <v xml:space="preserve"> </v>
      </c>
      <c r="G29" s="89" t="e">
        <f t="shared" si="0"/>
        <v>#VALUE!</v>
      </c>
    </row>
    <row r="30" spans="2:7" ht="15.75">
      <c r="B30" s="84" t="s">
        <v>104</v>
      </c>
      <c r="C30" s="85" t="s">
        <v>95</v>
      </c>
      <c r="D30" s="92">
        <v>6.5000000000000002E-2</v>
      </c>
      <c r="E30" s="87"/>
      <c r="F30" s="90">
        <f t="shared" si="1"/>
        <v>0</v>
      </c>
      <c r="G30" s="89" t="e">
        <f t="shared" si="0"/>
        <v>#VALUE!</v>
      </c>
    </row>
    <row r="31" spans="2:7" ht="15.75">
      <c r="B31" s="84" t="s">
        <v>105</v>
      </c>
      <c r="C31" s="85" t="s">
        <v>95</v>
      </c>
      <c r="D31" s="92">
        <v>0.06</v>
      </c>
      <c r="E31" s="87"/>
      <c r="F31" s="90">
        <f t="shared" si="1"/>
        <v>0</v>
      </c>
      <c r="G31" s="89" t="e">
        <f t="shared" si="0"/>
        <v>#VALUE!</v>
      </c>
    </row>
    <row r="32" spans="2:7" ht="15.75">
      <c r="B32" s="84" t="s">
        <v>106</v>
      </c>
      <c r="C32" s="85" t="s">
        <v>97</v>
      </c>
      <c r="D32" s="92">
        <v>1.6500000000000001E-2</v>
      </c>
      <c r="E32" s="87"/>
      <c r="F32" s="93">
        <f>12*E32*0.06</f>
        <v>0</v>
      </c>
      <c r="G32" s="89" t="e">
        <f t="shared" si="0"/>
        <v>#VALUE!</v>
      </c>
    </row>
    <row r="33" spans="2:7" ht="15.75">
      <c r="B33" s="84" t="s">
        <v>107</v>
      </c>
      <c r="C33" s="85" t="s">
        <v>97</v>
      </c>
      <c r="D33" s="86">
        <v>5.5999999999999999E-3</v>
      </c>
      <c r="E33" s="87"/>
      <c r="F33" s="90">
        <f>4*E33*0.06</f>
        <v>0</v>
      </c>
      <c r="G33" s="89" t="e">
        <f t="shared" si="0"/>
        <v>#VALUE!</v>
      </c>
    </row>
    <row r="34" spans="2:7" ht="15.75">
      <c r="B34" s="84" t="s">
        <v>108</v>
      </c>
      <c r="C34" s="85" t="s">
        <v>97</v>
      </c>
      <c r="D34" s="86">
        <v>5.5999999999999999E-3</v>
      </c>
      <c r="E34" s="87"/>
      <c r="F34" s="90">
        <f>4*E34*0.06</f>
        <v>0</v>
      </c>
      <c r="G34" s="89" t="e">
        <f t="shared" si="0"/>
        <v>#VALUE!</v>
      </c>
    </row>
    <row r="35" spans="2:7" ht="15.75">
      <c r="B35" s="84" t="s">
        <v>109</v>
      </c>
      <c r="C35" s="85" t="s">
        <v>97</v>
      </c>
      <c r="D35" s="86">
        <v>5.5999999999999999E-3</v>
      </c>
      <c r="E35" s="87"/>
      <c r="F35" s="90">
        <f>4*E35*0.06</f>
        <v>0</v>
      </c>
      <c r="G35" s="89" t="e">
        <f t="shared" si="0"/>
        <v>#VALUE!</v>
      </c>
    </row>
    <row r="36" spans="2:7" ht="15.75">
      <c r="B36" s="84" t="s">
        <v>76</v>
      </c>
      <c r="C36" s="85" t="s">
        <v>97</v>
      </c>
      <c r="D36" s="86">
        <v>8.3999999999999995E-3</v>
      </c>
      <c r="E36" s="87"/>
      <c r="F36" s="90">
        <f>6*E36*0.06</f>
        <v>0</v>
      </c>
      <c r="G36" s="89" t="e">
        <f t="shared" si="0"/>
        <v>#VALUE!</v>
      </c>
    </row>
    <row r="37" spans="2:7" ht="15.75">
      <c r="B37" s="84" t="s">
        <v>110</v>
      </c>
      <c r="C37" s="85" t="s">
        <v>97</v>
      </c>
      <c r="D37" s="86">
        <v>8.3999999999999995E-3</v>
      </c>
      <c r="E37" s="87"/>
      <c r="F37" s="90">
        <f>6*E37*0.06</f>
        <v>0</v>
      </c>
      <c r="G37" s="89" t="e">
        <f t="shared" si="0"/>
        <v>#VALUE!</v>
      </c>
    </row>
    <row r="38" spans="2:7" ht="16.5" thickBot="1">
      <c r="B38" s="94" t="s">
        <v>77</v>
      </c>
      <c r="C38" s="85" t="s">
        <v>97</v>
      </c>
      <c r="D38" s="86">
        <v>8.3999999999999995E-3</v>
      </c>
      <c r="E38" s="87"/>
      <c r="F38" s="90">
        <f>6*E38*0.06</f>
        <v>0</v>
      </c>
      <c r="G38" s="89" t="e">
        <f t="shared" si="0"/>
        <v>#VALUE!</v>
      </c>
    </row>
    <row r="39" spans="2:7" ht="16.5" thickTop="1">
      <c r="B39" s="94"/>
      <c r="C39" s="95"/>
      <c r="D39" s="96"/>
      <c r="E39" s="97"/>
      <c r="F39" s="98" t="e">
        <f>SUM(F21:F38)</f>
        <v>#VALUE!</v>
      </c>
      <c r="G39" s="99" t="e">
        <f>SUM(G21:G38)</f>
        <v>#VALUE!</v>
      </c>
    </row>
    <row r="40" spans="2:7" ht="15.75">
      <c r="B40" s="51" t="s">
        <v>111</v>
      </c>
      <c r="C40" s="51"/>
      <c r="D40" s="51"/>
      <c r="E40" s="100" t="e">
        <f>G39</f>
        <v>#VALUE!</v>
      </c>
      <c r="F40" s="101"/>
      <c r="G40" s="76"/>
    </row>
    <row r="41" spans="2:7" ht="15.75">
      <c r="B41" s="55" t="s">
        <v>112</v>
      </c>
      <c r="C41" s="55"/>
      <c r="D41" s="51"/>
      <c r="E41" s="102" t="s">
        <v>115</v>
      </c>
      <c r="F41" s="101"/>
      <c r="G41" s="76"/>
    </row>
    <row r="42" spans="2:7" ht="15.75">
      <c r="B42" s="51" t="s">
        <v>113</v>
      </c>
      <c r="C42" s="51"/>
      <c r="D42" s="58" t="s">
        <v>115</v>
      </c>
      <c r="E42" s="59" t="e">
        <f>(D42/12)</f>
        <v>#VALUE!</v>
      </c>
      <c r="F42" s="101"/>
      <c r="G42" s="76"/>
    </row>
    <row r="43" spans="2:7" ht="15.75">
      <c r="B43" s="51" t="s">
        <v>114</v>
      </c>
      <c r="C43" s="51"/>
      <c r="D43" s="51"/>
      <c r="E43" s="105">
        <v>0.05</v>
      </c>
      <c r="F43" s="101"/>
      <c r="G43" s="76"/>
    </row>
    <row r="44" spans="2:7" ht="16.5" thickBot="1">
      <c r="B44" s="60" t="s">
        <v>83</v>
      </c>
      <c r="C44" s="60"/>
      <c r="D44" s="51"/>
      <c r="E44" s="104" t="e">
        <f>E40*E41*E42*E43</f>
        <v>#VALUE!</v>
      </c>
      <c r="F44" s="103"/>
      <c r="G44" s="62" t="e">
        <f>ROUNDUP(E44,-2)</f>
        <v>#VALUE!</v>
      </c>
    </row>
    <row r="45" spans="2:7" ht="15.75" thickTop="1"/>
  </sheetData>
  <sheetProtection algorithmName="SHA-512" hashValue="JXJW/8eS+eb1OmSIFLsfJ3tMUZLLPpZqTI56t4xnnsztcECTxYxHTJuL8W+yKObsa0w3o5quB6Equ2EwlzZphA==" saltValue="2N08q+FSA/akESTRZiHab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Price Adjustment</vt:lpstr>
      <vt:lpstr>Asphalt Price Adjustment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Robert</dc:creator>
  <cp:lastModifiedBy>Mehta, Hema</cp:lastModifiedBy>
  <dcterms:created xsi:type="dcterms:W3CDTF">2018-04-05T17:11:26Z</dcterms:created>
  <dcterms:modified xsi:type="dcterms:W3CDTF">2019-03-15T17:34:37Z</dcterms:modified>
</cp:coreProperties>
</file>